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محاسبه حقوق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<sst xmlns="http://schemas.openxmlformats.org/spreadsheetml/2006/main" count="42" uniqueCount="41">
  <si>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حقوق مبنا</t>
  </si>
  <si>
    <t>تفاوت حداقل</t>
  </si>
  <si>
    <t xml:space="preserve">درصد فوق العاده شغل </t>
  </si>
  <si>
    <t xml:space="preserve">بدی آب و هوا </t>
  </si>
  <si>
    <t xml:space="preserve">محرومیت از تسهیلات </t>
  </si>
  <si>
    <t>افزایش سنواتی</t>
  </si>
  <si>
    <t>حقوق</t>
  </si>
  <si>
    <t>عائله مندی</t>
  </si>
  <si>
    <t>اولاد</t>
  </si>
  <si>
    <t xml:space="preserve">گروه </t>
  </si>
  <si>
    <t>فوق العاده شغل</t>
  </si>
  <si>
    <t>جذب</t>
  </si>
  <si>
    <t>تعدیل</t>
  </si>
  <si>
    <t>سختی کار</t>
  </si>
  <si>
    <t xml:space="preserve">فوق العاده ویژه </t>
  </si>
  <si>
    <t>جمع</t>
  </si>
  <si>
    <t xml:space="preserve">درصد جذب </t>
  </si>
  <si>
    <t>درصد آب و هوا</t>
  </si>
  <si>
    <t>درصد محرومیت از تسهیلات</t>
  </si>
  <si>
    <t xml:space="preserve">درصد سختی کار </t>
  </si>
  <si>
    <t xml:space="preserve">درصد فوق العاده ویژه </t>
  </si>
  <si>
    <t xml:space="preserve">تعداد فرزند </t>
  </si>
  <si>
    <t>عائله مندی (1 یا 0)</t>
  </si>
  <si>
    <t>فوق العاده خاص</t>
  </si>
  <si>
    <t xml:space="preserve">حق مسکن </t>
  </si>
  <si>
    <t>ترمیم حقوق 1401</t>
  </si>
  <si>
    <t>حقوق سال1402 (مجموع حقوق مبنا و افزایش سنواتی سال 1402)</t>
  </si>
  <si>
    <t>افزایش سنواتی 1402</t>
  </si>
  <si>
    <t>مجموع بند الف و ی  تبصره 12 (بندهای دوفلو)</t>
  </si>
  <si>
    <t>ضریب سال 1403</t>
  </si>
  <si>
    <t>حداقل حقوق سال1403</t>
  </si>
  <si>
    <t>عائله مندی عادی</t>
  </si>
  <si>
    <t>عائله مندی دارای فرزند سوم</t>
  </si>
  <si>
    <t>حق اولاد (دو فرزند )</t>
  </si>
  <si>
    <t>حق اولاد 3 فرزند و بالاتر</t>
  </si>
  <si>
    <t>فوق العاده ایثارگری</t>
  </si>
  <si>
    <t>ترمیم حقوق سال1403</t>
  </si>
  <si>
    <t>حداقل حکم تبصره 15</t>
  </si>
  <si>
    <t>فوق العاده ایثارگری (0) یا (1)</t>
  </si>
  <si>
    <t>جز(1-2)بندالف تبصره 15 قانون بودجه1403</t>
  </si>
  <si>
    <t xml:space="preserve">مقادیر سلول های زرد رنگ را وارد نمائید 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</si>
</sst>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ريال&quot;#,##0_-;&quot;ريال&quot;#,##0\-"/>
    <numFmt numFmtId="181" formatCode="&quot;ريال&quot;#,##0_-;[Red]&quot;ريال&quot;#,##0\-"/>
    <numFmt numFmtId="182" formatCode="&quot;ريال&quot;#,##0.00_-;&quot;ريال&quot;#,##0.00\-"/>
    <numFmt numFmtId="183" formatCode="&quot;ريال&quot;#,##0.00_-;[Red]&quot;ريال&quot;#,##0.00\-"/>
    <numFmt numFmtId="184" formatCode="_-&quot;ريال&quot;* #,##0_-;_-&quot;ريال&quot;* #,##0\-;_-&quot;ريال&quot;* &quot;-&quot;_-;_-@_-"/>
    <numFmt numFmtId="185" formatCode="_-&quot;ريال&quot;* #,##0.00_-;_-&quot;ريال&quot;* #,##0.00\-;_-&quot;ريال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Titr"/>
      <family val="0"/>
    </font>
    <font>
      <sz val="20"/>
      <color indexed="8"/>
      <name val="B Koodak"/>
      <family val="0"/>
    </font>
    <font>
      <sz val="18"/>
      <color indexed="8"/>
      <name val="B Titr"/>
      <family val="0"/>
    </font>
    <font>
      <sz val="14"/>
      <color indexed="8"/>
      <name val="B Titr"/>
      <family val="0"/>
    </font>
    <font>
      <sz val="22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20"/>
      <color theme="1"/>
      <name val="B Koodak"/>
      <family val="0"/>
    </font>
    <font>
      <sz val="14"/>
      <color theme="1"/>
      <name val="B Titr"/>
      <family val="0"/>
    </font>
    <font>
      <sz val="22"/>
      <color theme="1"/>
      <name val="B Titr"/>
      <family val="0"/>
    </font>
    <font>
      <sz val="18"/>
      <color theme="1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1" fillId="35" borderId="0" xfId="0" applyFont="1" applyFill="1" applyAlignment="1">
      <alignment horizontal="right" vertical="center"/>
    </xf>
    <xf numFmtId="0" fontId="41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41" fillId="37" borderId="0" xfId="0" applyFont="1" applyFill="1" applyAlignment="1">
      <alignment horizontal="center"/>
    </xf>
    <xf numFmtId="0" fontId="44" fillId="37" borderId="0" xfId="0" applyFont="1" applyFill="1" applyAlignment="1">
      <alignment horizontal="center"/>
    </xf>
    <xf numFmtId="0" fontId="41" fillId="37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19" borderId="0" xfId="0" applyFont="1" applyFill="1" applyAlignment="1">
      <alignment horizontal="center" vertical="center"/>
    </xf>
    <xf numFmtId="0" fontId="45" fillId="1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rightToLeft="1" tabSelected="1" zoomScale="75" zoomScaleNormal="75" zoomScalePageLayoutView="0" workbookViewId="0" topLeftCell="A1">
      <selection activeCell="D13" sqref="D13"/>
    </sheetView>
  </sheetViews>
  <sheetFormatPr defaultColWidth="9.140625" defaultRowHeight="15"/>
  <cols>
    <col min="1" max="1" width="50.8515625" style="0" customWidth="1"/>
    <col min="2" max="2" width="22.7109375" style="0" customWidth="1"/>
    <col min="3" max="3" width="44.00390625" style="0" customWidth="1"/>
    <col min="4" max="4" width="12.57421875" style="0" customWidth="1"/>
    <col min="5" max="5" width="18.00390625" style="0" customWidth="1"/>
    <col min="6" max="6" width="8.140625" style="0" customWidth="1"/>
    <col min="7" max="7" width="22.57421875" style="0" customWidth="1"/>
    <col min="8" max="8" width="11.28125" style="0" customWidth="1"/>
    <col min="9" max="9" width="17.8515625" style="0" customWidth="1"/>
  </cols>
  <sheetData>
    <row r="1" spans="1:10" ht="22.5">
      <c r="A1" s="2" t="s">
        <v>9</v>
      </c>
      <c r="B1" s="14">
        <v>10</v>
      </c>
      <c r="C1" s="3" t="s">
        <v>28</v>
      </c>
      <c r="D1" s="14">
        <v>3211432</v>
      </c>
      <c r="E1" s="3" t="s">
        <v>16</v>
      </c>
      <c r="F1" s="14">
        <v>148</v>
      </c>
      <c r="G1" s="5" t="s">
        <v>17</v>
      </c>
      <c r="H1" s="14">
        <v>20</v>
      </c>
      <c r="I1" s="3" t="s">
        <v>19</v>
      </c>
      <c r="J1" s="14">
        <v>0</v>
      </c>
    </row>
    <row r="2" spans="1:10" ht="22.5">
      <c r="A2" s="2" t="s">
        <v>26</v>
      </c>
      <c r="B2" s="14">
        <v>5823546</v>
      </c>
      <c r="C2" s="3" t="s">
        <v>38</v>
      </c>
      <c r="D2" s="14">
        <v>0</v>
      </c>
      <c r="E2" s="3" t="s">
        <v>2</v>
      </c>
      <c r="F2" s="14">
        <v>145</v>
      </c>
      <c r="G2" s="3" t="s">
        <v>18</v>
      </c>
      <c r="H2" s="14">
        <v>70</v>
      </c>
      <c r="I2" s="3" t="s">
        <v>22</v>
      </c>
      <c r="J2" s="14">
        <v>1</v>
      </c>
    </row>
    <row r="3" spans="1:10" ht="22.5">
      <c r="A3" s="2" t="s">
        <v>27</v>
      </c>
      <c r="B3" s="14">
        <v>982147</v>
      </c>
      <c r="C3" s="7"/>
      <c r="D3" s="7"/>
      <c r="E3" s="7"/>
      <c r="F3" s="7"/>
      <c r="G3" s="3" t="s">
        <v>20</v>
      </c>
      <c r="H3" s="14">
        <v>35</v>
      </c>
      <c r="I3" s="3" t="s">
        <v>21</v>
      </c>
      <c r="J3" s="14">
        <v>3</v>
      </c>
    </row>
    <row r="4" spans="1:10" ht="22.5">
      <c r="A4" s="4" t="s">
        <v>30</v>
      </c>
      <c r="B4" s="17">
        <v>19241280</v>
      </c>
      <c r="C4" s="7"/>
      <c r="D4" s="7"/>
      <c r="E4" s="8"/>
      <c r="F4" s="7"/>
      <c r="G4" s="6"/>
      <c r="H4" s="6"/>
      <c r="I4" s="7"/>
      <c r="J4" s="7"/>
    </row>
    <row r="5" spans="1:10" ht="22.5">
      <c r="A5" s="4" t="s">
        <v>29</v>
      </c>
      <c r="B5" s="17">
        <v>4829</v>
      </c>
      <c r="C5" s="7"/>
      <c r="D5" s="7"/>
      <c r="E5" s="8"/>
      <c r="F5" s="7"/>
      <c r="G5" s="6"/>
      <c r="H5" s="6"/>
      <c r="I5" s="7"/>
      <c r="J5" s="7"/>
    </row>
    <row r="6" spans="1:10" ht="22.5">
      <c r="A6" s="4" t="s">
        <v>31</v>
      </c>
      <c r="B6" s="17">
        <v>14004100</v>
      </c>
      <c r="C6" s="15" t="s">
        <v>40</v>
      </c>
      <c r="D6" s="16"/>
      <c r="E6" s="16"/>
      <c r="F6" s="16"/>
      <c r="G6" s="16"/>
      <c r="H6" s="6"/>
      <c r="I6" s="7"/>
      <c r="J6" s="7"/>
    </row>
    <row r="7" spans="1:10" ht="22.5">
      <c r="A7" s="4" t="s">
        <v>32</v>
      </c>
      <c r="B7" s="17">
        <v>18205330</v>
      </c>
      <c r="C7" s="16"/>
      <c r="D7" s="16"/>
      <c r="E7" s="16"/>
      <c r="F7" s="16"/>
      <c r="G7" s="16"/>
      <c r="H7" s="6"/>
      <c r="I7" s="7"/>
      <c r="J7" s="7"/>
    </row>
    <row r="8" spans="1:10" ht="22.5">
      <c r="A8" s="4" t="s">
        <v>33</v>
      </c>
      <c r="B8" s="17">
        <v>8595620</v>
      </c>
      <c r="C8" s="7"/>
      <c r="D8" s="7"/>
      <c r="E8" s="8"/>
      <c r="F8" s="7"/>
      <c r="G8" s="6"/>
      <c r="H8" s="6"/>
      <c r="I8" s="7"/>
      <c r="J8" s="7"/>
    </row>
    <row r="9" spans="1:10" ht="22.5">
      <c r="A9" s="4" t="s">
        <v>34</v>
      </c>
      <c r="B9" s="17">
        <v>11174306</v>
      </c>
      <c r="C9" s="7"/>
      <c r="D9" s="7"/>
      <c r="E9" s="8"/>
      <c r="F9" s="7"/>
      <c r="G9" s="6"/>
      <c r="H9" s="6"/>
      <c r="I9" s="7"/>
      <c r="J9" s="7"/>
    </row>
    <row r="10" spans="1:10" ht="22.5">
      <c r="A10" s="4" t="s">
        <v>35</v>
      </c>
      <c r="B10" s="17">
        <v>8897400</v>
      </c>
      <c r="C10" s="7"/>
      <c r="D10" s="7"/>
      <c r="E10" s="8"/>
      <c r="F10" s="7"/>
      <c r="G10" s="6"/>
      <c r="H10" s="6"/>
      <c r="I10" s="7"/>
      <c r="J10" s="7"/>
    </row>
    <row r="11" spans="1:10" ht="22.5">
      <c r="A11" s="4" t="s">
        <v>36</v>
      </c>
      <c r="B11" s="17">
        <v>14487000</v>
      </c>
      <c r="C11" s="7"/>
      <c r="D11" s="7"/>
      <c r="E11" s="8"/>
      <c r="F11" s="7"/>
      <c r="G11" s="6"/>
      <c r="H11" s="6"/>
      <c r="I11" s="7"/>
      <c r="J11" s="7"/>
    </row>
    <row r="12" spans="1:10" ht="22.5">
      <c r="A12" s="4" t="s">
        <v>37</v>
      </c>
      <c r="B12" s="17">
        <v>100000000</v>
      </c>
      <c r="C12" s="7"/>
      <c r="D12" s="7"/>
      <c r="E12" s="8"/>
      <c r="F12" s="7"/>
      <c r="G12" s="6"/>
      <c r="H12" s="6"/>
      <c r="I12" s="7"/>
      <c r="J12" s="7"/>
    </row>
    <row r="13" spans="1:10" ht="22.5">
      <c r="A13" s="1"/>
      <c r="B13" s="17"/>
      <c r="C13" s="7"/>
      <c r="D13" s="7"/>
      <c r="E13" s="8"/>
      <c r="F13" s="7"/>
      <c r="G13" s="6"/>
      <c r="H13" s="6"/>
      <c r="I13" s="7"/>
      <c r="J13" s="7"/>
    </row>
    <row r="14" spans="1:10" ht="22.5">
      <c r="A14" s="11" t="s">
        <v>0</v>
      </c>
      <c r="B14" s="18">
        <f>((B1*70)+250)*B5</f>
        <v>4587550</v>
      </c>
      <c r="C14" s="7"/>
      <c r="D14" s="7"/>
      <c r="E14" s="8"/>
      <c r="F14" s="7"/>
      <c r="G14" s="6"/>
      <c r="H14" s="6"/>
      <c r="I14" s="7"/>
      <c r="J14" s="7"/>
    </row>
    <row r="15" spans="1:10" ht="22.5">
      <c r="A15" s="11" t="s">
        <v>5</v>
      </c>
      <c r="B15" s="18">
        <f>ROUND((((B2)*0.05)+B3),0)</f>
        <v>1273324</v>
      </c>
      <c r="C15" s="1"/>
      <c r="D15" s="1"/>
      <c r="E15" s="1"/>
      <c r="J15" s="6"/>
    </row>
    <row r="16" spans="1:10" ht="22.5">
      <c r="A16" s="11" t="s">
        <v>6</v>
      </c>
      <c r="B16" s="18">
        <f>B14+B15</f>
        <v>5860874</v>
      </c>
      <c r="C16" s="1"/>
      <c r="D16" s="1"/>
      <c r="E16" s="1"/>
      <c r="J16" s="6"/>
    </row>
    <row r="17" spans="1:8" ht="22.5">
      <c r="A17" s="11" t="s">
        <v>10</v>
      </c>
      <c r="B17" s="18">
        <f>ROUND((B14*F2/100),0)</f>
        <v>6651948</v>
      </c>
      <c r="C17" s="1"/>
      <c r="D17" s="1"/>
      <c r="E17" s="1"/>
      <c r="H17" s="6"/>
    </row>
    <row r="18" spans="1:5" ht="22.5">
      <c r="A18" s="11" t="s">
        <v>1</v>
      </c>
      <c r="B18" s="18">
        <f>IF((B4-(B16+B17))&gt;0,(B4-(B16+B17)),0)</f>
        <v>6728458</v>
      </c>
      <c r="C18" s="1"/>
      <c r="D18" s="1"/>
      <c r="E18" s="1"/>
    </row>
    <row r="19" spans="1:9" ht="22.5" customHeight="1">
      <c r="A19" s="11" t="s">
        <v>11</v>
      </c>
      <c r="B19" s="18">
        <f>ROUND((F1/100)*(B16+B17+B18+B11+D1),0)</f>
        <v>54670774</v>
      </c>
      <c r="C19" s="1"/>
      <c r="D19" s="1"/>
      <c r="E19" s="1"/>
      <c r="F19" s="9"/>
      <c r="G19" s="10"/>
      <c r="H19" s="10"/>
      <c r="I19" s="10"/>
    </row>
    <row r="20" spans="1:9" ht="22.5">
      <c r="A20" s="11" t="s">
        <v>12</v>
      </c>
      <c r="B20" s="18">
        <v>408600</v>
      </c>
      <c r="C20" s="1"/>
      <c r="D20" s="1"/>
      <c r="E20" s="1"/>
      <c r="F20" s="10"/>
      <c r="G20" s="10"/>
      <c r="H20" s="10"/>
      <c r="I20" s="10"/>
    </row>
    <row r="21" spans="1:9" ht="22.5">
      <c r="A21" s="11" t="s">
        <v>3</v>
      </c>
      <c r="B21" s="18">
        <f>ROUND((H1/100)*B14,0)</f>
        <v>917510</v>
      </c>
      <c r="C21" s="1"/>
      <c r="D21" s="1"/>
      <c r="E21" s="1"/>
      <c r="F21" s="10"/>
      <c r="G21" s="10"/>
      <c r="H21" s="10"/>
      <c r="I21" s="10"/>
    </row>
    <row r="22" spans="1:5" ht="22.5">
      <c r="A22" s="11" t="s">
        <v>4</v>
      </c>
      <c r="B22" s="18">
        <f>ROUND((H2/100)*B14,0)</f>
        <v>3211285</v>
      </c>
      <c r="C22" s="1"/>
      <c r="D22" s="1"/>
      <c r="E22" s="1"/>
    </row>
    <row r="23" spans="1:5" ht="22.5">
      <c r="A23" s="11" t="s">
        <v>13</v>
      </c>
      <c r="B23" s="18">
        <f>ROUND((J1/100)*B14,0)</f>
        <v>0</v>
      </c>
      <c r="C23" s="1"/>
      <c r="D23" s="1"/>
      <c r="E23" s="1"/>
    </row>
    <row r="24" spans="1:5" ht="22.5">
      <c r="A24" s="11" t="s">
        <v>7</v>
      </c>
      <c r="B24" s="18">
        <f>(IF(J3&gt;2,J2*B7,J2*B6))</f>
        <v>18205330</v>
      </c>
      <c r="C24" s="1"/>
      <c r="D24" s="1"/>
      <c r="E24" s="1"/>
    </row>
    <row r="25" spans="1:5" ht="22.5">
      <c r="A25" s="11" t="s">
        <v>8</v>
      </c>
      <c r="B25" s="18">
        <f>(IF(J3&gt;2,((2*B8)+(J3-2)*B9),J3*B8))</f>
        <v>28365546</v>
      </c>
      <c r="C25" s="1"/>
      <c r="D25" s="1"/>
      <c r="E25" s="1"/>
    </row>
    <row r="26" spans="1:5" ht="22.5">
      <c r="A26" s="11" t="s">
        <v>14</v>
      </c>
      <c r="B26" s="18">
        <f>ROUND((H3/100)*(B16+B17+B18+B19+B20+D1),0)</f>
        <v>27136230</v>
      </c>
      <c r="C26" s="1"/>
      <c r="D26" s="1"/>
      <c r="E26" s="1"/>
    </row>
    <row r="27" spans="1:5" ht="22.5">
      <c r="A27" s="11" t="s">
        <v>23</v>
      </c>
      <c r="B27" s="18">
        <f>ROUND(0.2*(B16+B17+B19+B20),0)</f>
        <v>13518439</v>
      </c>
      <c r="C27" s="1"/>
      <c r="D27" s="1"/>
      <c r="E27" s="1"/>
    </row>
    <row r="28" spans="1:5" ht="22.5">
      <c r="A28" s="11" t="s">
        <v>35</v>
      </c>
      <c r="B28" s="18">
        <f>D2*B10</f>
        <v>0</v>
      </c>
      <c r="C28" s="1"/>
      <c r="D28" s="1"/>
      <c r="E28" s="1"/>
    </row>
    <row r="29" spans="1:5" ht="18.75" customHeight="1">
      <c r="A29" s="11" t="s">
        <v>39</v>
      </c>
      <c r="B29" s="18">
        <f>(IF(B12-(SUM(B16:B28))&gt;0,(B12-(SUM(B16:B28))),0)+D1)</f>
        <v>3211432</v>
      </c>
      <c r="C29" s="1"/>
      <c r="D29" s="1"/>
      <c r="E29" s="1"/>
    </row>
    <row r="30" spans="1:2" ht="20.25" customHeight="1">
      <c r="A30" s="11" t="s">
        <v>25</v>
      </c>
      <c r="B30" s="18">
        <f>B11</f>
        <v>14487000</v>
      </c>
    </row>
    <row r="31" spans="1:2" ht="36">
      <c r="A31" s="11" t="s">
        <v>15</v>
      </c>
      <c r="B31" s="19">
        <f>SUM(B16:B30)</f>
        <v>183373426</v>
      </c>
    </row>
    <row r="33" spans="1:2" ht="28.5">
      <c r="A33" s="12" t="s">
        <v>24</v>
      </c>
      <c r="B33" s="13">
        <f>ROUND(0.2*(B16+B17+B19+B20+B26+B27+B18+B29+B30),0)</f>
        <v>26534751</v>
      </c>
    </row>
  </sheetData>
  <sheetProtection/>
  <mergeCells count="1">
    <mergeCell ref="C6:G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رسول رضائي</cp:lastModifiedBy>
  <cp:lastPrinted>2019-05-05T18:31:30Z</cp:lastPrinted>
  <dcterms:created xsi:type="dcterms:W3CDTF">2019-05-05T14:33:20Z</dcterms:created>
  <dcterms:modified xsi:type="dcterms:W3CDTF">2024-04-17T06:03:11Z</dcterms:modified>
  <cp:category/>
  <cp:version/>
  <cp:contentType/>
  <cp:contentStatus/>
</cp:coreProperties>
</file>